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23年2季度奖励、3季度基础" sheetId="1" r:id="rId1"/>
  </sheets>
  <definedNames>
    <definedName name="_xlnm.Print_Area" localSheetId="0">'2023年2季度奖励、3季度基础'!$A$1:$L$18</definedName>
  </definedNames>
  <calcPr calcId="144525"/>
</workbook>
</file>

<file path=xl/sharedStrings.xml><?xml version="1.0" encoding="utf-8"?>
<sst xmlns="http://schemas.openxmlformats.org/spreadsheetml/2006/main" count="32" uniqueCount="32">
  <si>
    <t>附件</t>
  </si>
  <si>
    <t>资金分配表</t>
  </si>
  <si>
    <t>单位：万元</t>
  </si>
  <si>
    <t>区</t>
  </si>
  <si>
    <t>市级财政补贴标准（元/月·㎡）</t>
  </si>
  <si>
    <t>小区数（个）</t>
  </si>
  <si>
    <t>建筑面积（万㎡）</t>
  </si>
  <si>
    <t>补贴金额</t>
  </si>
  <si>
    <t>已下达金额
（津财社指[2023]10号）</t>
  </si>
  <si>
    <t>已核定金额</t>
  </si>
  <si>
    <t>本次核定金额</t>
  </si>
  <si>
    <t>剩余待使用</t>
  </si>
  <si>
    <t>小计</t>
  </si>
  <si>
    <t>2023年2季度奖励</t>
  </si>
  <si>
    <t>2023年3季度基础</t>
  </si>
  <si>
    <t>应发奖励补贴金额</t>
  </si>
  <si>
    <t>扣发奖励补贴金额</t>
  </si>
  <si>
    <t>实发奖励补贴金额</t>
  </si>
  <si>
    <t>市级基础补贴金额</t>
  </si>
  <si>
    <t>合计</t>
  </si>
  <si>
    <t>-</t>
  </si>
  <si>
    <t>和平区</t>
  </si>
  <si>
    <t>河东区</t>
  </si>
  <si>
    <t>河西区</t>
  </si>
  <si>
    <t>南开区</t>
  </si>
  <si>
    <t>河北区</t>
  </si>
  <si>
    <t>红桥区</t>
  </si>
  <si>
    <t>东丽区</t>
  </si>
  <si>
    <t>西青区</t>
  </si>
  <si>
    <t>津南区</t>
  </si>
  <si>
    <t>北辰区</t>
  </si>
  <si>
    <t xml:space="preserve">
备注：
1.河西区安得公寓（11.84万㎡）在2023年度机动评估月中不合格；河西区龙海公寓（一委）（4.88万㎡），河西区龙都高层、华记里、龙都花园（6.87万㎡）、南开区保山南里（6.7万㎡）在2023年5月份验收评估中不合格，以上小区尚未整改合格，奖励补贴扣除。
2.南开区灵石里（2.25万平米）在2023年度4月份验收评估中不合格，经整改后复检合格，奖励补贴按照50%发放。
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</si>
</sst>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color theme="1"/>
      <name val="黑体"/>
      <charset val="134"/>
    </font>
    <font>
      <sz val="20"/>
      <color theme="1"/>
      <name val="方正小标宋简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0691854609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8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13" applyNumberFormat="0" applyFont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7" borderId="11" applyNumberFormat="0" applyAlignment="0" applyProtection="0">
      <alignment vertical="center"/>
    </xf>
    <xf numFmtId="0" fontId="6" fillId="7" borderId="10" applyNumberFormat="0" applyAlignment="0" applyProtection="0">
      <alignment vertical="center"/>
    </xf>
    <xf numFmtId="0" fontId="20" fillId="31" borderId="16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176" fontId="1" fillId="2" borderId="8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176" fontId="0" fillId="0" borderId="8" xfId="0" applyNumberFormat="1" applyFont="1" applyBorder="1" applyAlignment="1">
      <alignment horizontal="center" vertical="center"/>
    </xf>
    <xf numFmtId="176" fontId="0" fillId="0" borderId="8" xfId="0" applyNumberFormat="1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8"/>
  <sheetViews>
    <sheetView tabSelected="1" zoomScale="85" zoomScaleNormal="85" workbookViewId="0">
      <selection activeCell="A1" sqref="A1"/>
    </sheetView>
  </sheetViews>
  <sheetFormatPr defaultColWidth="9" defaultRowHeight="13.5"/>
  <cols>
    <col min="1" max="1" width="13.625" style="1" customWidth="1"/>
    <col min="2" max="8" width="13.625" style="2" customWidth="1"/>
    <col min="9" max="9" width="16.5" style="2" customWidth="1"/>
    <col min="10" max="10" width="15.25" style="2" customWidth="1"/>
    <col min="11" max="12" width="13.625" style="2" customWidth="1"/>
    <col min="13" max="13" width="11.75" style="2" hidden="1" customWidth="1"/>
    <col min="14" max="14" width="11.125" style="2" hidden="1" customWidth="1"/>
    <col min="15" max="16384" width="9" style="2"/>
  </cols>
  <sheetData>
    <row r="1" ht="20.1" customHeight="1" spans="1:5">
      <c r="A1" s="3" t="s">
        <v>0</v>
      </c>
      <c r="B1" s="4"/>
      <c r="C1" s="4"/>
      <c r="D1" s="4"/>
      <c r="E1" s="4"/>
    </row>
    <row r="2" ht="38.25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33" customHeight="1" spans="1:12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ht="39.95" customHeight="1" spans="1:14">
      <c r="A4" s="7" t="s">
        <v>3</v>
      </c>
      <c r="B4" s="7" t="s">
        <v>4</v>
      </c>
      <c r="C4" s="7" t="s">
        <v>5</v>
      </c>
      <c r="D4" s="7" t="s">
        <v>6</v>
      </c>
      <c r="E4" s="8" t="s">
        <v>7</v>
      </c>
      <c r="F4" s="9"/>
      <c r="G4" s="9"/>
      <c r="H4" s="9"/>
      <c r="I4" s="9"/>
      <c r="J4" s="7" t="s">
        <v>8</v>
      </c>
      <c r="K4" s="7" t="s">
        <v>9</v>
      </c>
      <c r="L4" s="7" t="s">
        <v>10</v>
      </c>
      <c r="N4" s="2" t="s">
        <v>11</v>
      </c>
    </row>
    <row r="5" ht="39.95" customHeight="1" spans="1:12">
      <c r="A5" s="10"/>
      <c r="B5" s="10"/>
      <c r="C5" s="10"/>
      <c r="D5" s="10"/>
      <c r="E5" s="7" t="s">
        <v>12</v>
      </c>
      <c r="F5" s="9" t="s">
        <v>13</v>
      </c>
      <c r="G5" s="9"/>
      <c r="H5" s="11"/>
      <c r="I5" s="9" t="s">
        <v>14</v>
      </c>
      <c r="J5" s="10"/>
      <c r="K5" s="10"/>
      <c r="L5" s="10"/>
    </row>
    <row r="6" ht="39.95" customHeight="1" spans="1:12">
      <c r="A6" s="12"/>
      <c r="B6" s="12"/>
      <c r="C6" s="12"/>
      <c r="D6" s="12"/>
      <c r="E6" s="12"/>
      <c r="F6" s="13" t="s">
        <v>15</v>
      </c>
      <c r="G6" s="13" t="s">
        <v>16</v>
      </c>
      <c r="H6" s="13" t="s">
        <v>17</v>
      </c>
      <c r="I6" s="13" t="s">
        <v>18</v>
      </c>
      <c r="J6" s="12"/>
      <c r="K6" s="12"/>
      <c r="L6" s="12"/>
    </row>
    <row r="7" ht="39.95" customHeight="1" spans="1:14">
      <c r="A7" s="14" t="s">
        <v>19</v>
      </c>
      <c r="B7" s="14" t="s">
        <v>20</v>
      </c>
      <c r="C7" s="14">
        <f>SUM(C8:C17)</f>
        <v>2161</v>
      </c>
      <c r="D7" s="14">
        <f t="shared" ref="D7:N7" si="0">SUM(D8:D17)</f>
        <v>6926.08</v>
      </c>
      <c r="E7" s="15">
        <f t="shared" si="0"/>
        <v>3916.8</v>
      </c>
      <c r="F7" s="15">
        <f t="shared" si="0"/>
        <v>2355.1</v>
      </c>
      <c r="G7" s="15">
        <f t="shared" si="0"/>
        <v>8.4</v>
      </c>
      <c r="H7" s="15">
        <f t="shared" si="0"/>
        <v>2346.7</v>
      </c>
      <c r="I7" s="15">
        <f t="shared" si="0"/>
        <v>1570.1</v>
      </c>
      <c r="J7" s="15">
        <f t="shared" si="0"/>
        <v>11692.1</v>
      </c>
      <c r="K7" s="15">
        <f t="shared" si="0"/>
        <v>7830</v>
      </c>
      <c r="L7" s="15">
        <f t="shared" si="0"/>
        <v>3861.7</v>
      </c>
      <c r="M7" s="15">
        <f t="shared" si="0"/>
        <v>55.1000000000011</v>
      </c>
      <c r="N7" s="15" t="e">
        <f t="shared" si="0"/>
        <v>#REF!</v>
      </c>
    </row>
    <row r="8" ht="39.95" customHeight="1" spans="1:14">
      <c r="A8" s="16" t="s">
        <v>21</v>
      </c>
      <c r="B8" s="17">
        <v>0.15</v>
      </c>
      <c r="C8" s="17">
        <v>288</v>
      </c>
      <c r="D8" s="17">
        <v>355.53</v>
      </c>
      <c r="E8" s="18">
        <f>H8+I8</f>
        <v>160</v>
      </c>
      <c r="F8" s="18">
        <f>ROUND(D8*B8*60%*3,1)</f>
        <v>96</v>
      </c>
      <c r="G8" s="18">
        <v>0</v>
      </c>
      <c r="H8" s="18">
        <f>F8-G8</f>
        <v>96</v>
      </c>
      <c r="I8" s="18">
        <f>ROUND(D8*B8*40%*3,1)</f>
        <v>64</v>
      </c>
      <c r="J8" s="18">
        <v>476.7</v>
      </c>
      <c r="K8" s="18">
        <v>317.5</v>
      </c>
      <c r="L8" s="18">
        <v>159.2</v>
      </c>
      <c r="M8" s="2">
        <f t="shared" ref="M8:M18" si="1">E8-L8</f>
        <v>0.800000000000011</v>
      </c>
      <c r="N8" s="2" t="e">
        <f>#REF!-L8</f>
        <v>#REF!</v>
      </c>
    </row>
    <row r="9" ht="39.95" customHeight="1" spans="1:14">
      <c r="A9" s="16" t="s">
        <v>22</v>
      </c>
      <c r="B9" s="17">
        <v>0.25</v>
      </c>
      <c r="C9" s="17">
        <v>416</v>
      </c>
      <c r="D9" s="17">
        <v>1357.17</v>
      </c>
      <c r="E9" s="18">
        <f t="shared" ref="E9:E17" si="2">H9+I9</f>
        <v>1017.9</v>
      </c>
      <c r="F9" s="18">
        <f t="shared" ref="F9:F17" si="3">ROUND(D9*B9*60%*3,1)</f>
        <v>610.7</v>
      </c>
      <c r="G9" s="18">
        <v>0</v>
      </c>
      <c r="H9" s="18">
        <f t="shared" ref="H9:H17" si="4">F9-G9</f>
        <v>610.7</v>
      </c>
      <c r="I9" s="18">
        <f t="shared" ref="I9:I17" si="5">ROUND(D9*B9*40%*3,1)</f>
        <v>407.2</v>
      </c>
      <c r="J9" s="18">
        <v>3031.9</v>
      </c>
      <c r="K9" s="18">
        <v>2035.4</v>
      </c>
      <c r="L9" s="18">
        <v>996.499999999999</v>
      </c>
      <c r="M9" s="2">
        <f t="shared" si="1"/>
        <v>21.4000000000011</v>
      </c>
      <c r="N9" s="2" t="e">
        <f>#REF!-L9</f>
        <v>#REF!</v>
      </c>
    </row>
    <row r="10" ht="39.95" customHeight="1" spans="1:14">
      <c r="A10" s="16" t="s">
        <v>23</v>
      </c>
      <c r="B10" s="17">
        <v>0.15</v>
      </c>
      <c r="C10" s="17">
        <v>381</v>
      </c>
      <c r="D10" s="17">
        <v>1260.97</v>
      </c>
      <c r="E10" s="18">
        <f t="shared" si="2"/>
        <v>561.1</v>
      </c>
      <c r="F10" s="18">
        <f t="shared" si="3"/>
        <v>340.5</v>
      </c>
      <c r="G10" s="18">
        <v>6.4</v>
      </c>
      <c r="H10" s="18">
        <f t="shared" si="4"/>
        <v>334.1</v>
      </c>
      <c r="I10" s="18">
        <f t="shared" si="5"/>
        <v>227</v>
      </c>
      <c r="J10" s="18">
        <v>1690.2</v>
      </c>
      <c r="K10" s="18">
        <v>1128.7</v>
      </c>
      <c r="L10" s="18">
        <v>561.1</v>
      </c>
      <c r="M10" s="2">
        <f t="shared" si="1"/>
        <v>0</v>
      </c>
      <c r="N10" s="2" t="e">
        <f>#REF!-L10</f>
        <v>#REF!</v>
      </c>
    </row>
    <row r="11" ht="39.95" customHeight="1" spans="1:14">
      <c r="A11" s="16" t="s">
        <v>24</v>
      </c>
      <c r="B11" s="17">
        <v>0.15</v>
      </c>
      <c r="C11" s="17">
        <v>394</v>
      </c>
      <c r="D11" s="17">
        <v>1369.64</v>
      </c>
      <c r="E11" s="18">
        <f t="shared" si="2"/>
        <v>614.2</v>
      </c>
      <c r="F11" s="18">
        <f>ROUND(D11*B11*60%*3,1)-0.1</f>
        <v>369.7</v>
      </c>
      <c r="G11" s="18">
        <v>2</v>
      </c>
      <c r="H11" s="18">
        <f t="shared" si="4"/>
        <v>367.7</v>
      </c>
      <c r="I11" s="18">
        <f t="shared" si="5"/>
        <v>246.5</v>
      </c>
      <c r="J11" s="18">
        <v>1835.9</v>
      </c>
      <c r="K11" s="18">
        <v>1226.9</v>
      </c>
      <c r="L11" s="18">
        <v>609</v>
      </c>
      <c r="M11" s="2">
        <f t="shared" si="1"/>
        <v>5.20000000000005</v>
      </c>
      <c r="N11" s="2" t="e">
        <f>#REF!-L11</f>
        <v>#REF!</v>
      </c>
    </row>
    <row r="12" ht="39.95" customHeight="1" spans="1:14">
      <c r="A12" s="16" t="s">
        <v>25</v>
      </c>
      <c r="B12" s="17">
        <v>0.25</v>
      </c>
      <c r="C12" s="17">
        <v>322</v>
      </c>
      <c r="D12" s="17">
        <v>1119.67</v>
      </c>
      <c r="E12" s="18">
        <f t="shared" si="2"/>
        <v>839.8</v>
      </c>
      <c r="F12" s="18">
        <f t="shared" si="3"/>
        <v>503.9</v>
      </c>
      <c r="G12" s="19">
        <v>0</v>
      </c>
      <c r="H12" s="18">
        <f t="shared" si="4"/>
        <v>503.9</v>
      </c>
      <c r="I12" s="18">
        <f t="shared" si="5"/>
        <v>335.9</v>
      </c>
      <c r="J12" s="18">
        <v>2501.4</v>
      </c>
      <c r="K12" s="18">
        <v>1675.9</v>
      </c>
      <c r="L12" s="18">
        <v>825.5</v>
      </c>
      <c r="M12" s="2">
        <f t="shared" si="1"/>
        <v>14.3</v>
      </c>
      <c r="N12" s="2" t="e">
        <f>#REF!-L12</f>
        <v>#REF!</v>
      </c>
    </row>
    <row r="13" ht="39.95" customHeight="1" spans="1:14">
      <c r="A13" s="16" t="s">
        <v>26</v>
      </c>
      <c r="B13" s="17">
        <v>0.25</v>
      </c>
      <c r="C13" s="17">
        <v>187</v>
      </c>
      <c r="D13" s="17">
        <v>633.05</v>
      </c>
      <c r="E13" s="18">
        <f t="shared" si="2"/>
        <v>474.8</v>
      </c>
      <c r="F13" s="18">
        <f t="shared" si="3"/>
        <v>284.9</v>
      </c>
      <c r="G13" s="18">
        <v>0</v>
      </c>
      <c r="H13" s="18">
        <f t="shared" si="4"/>
        <v>284.9</v>
      </c>
      <c r="I13" s="18">
        <f t="shared" si="5"/>
        <v>189.9</v>
      </c>
      <c r="J13" s="18">
        <v>1414.3</v>
      </c>
      <c r="K13" s="18">
        <v>947.6</v>
      </c>
      <c r="L13" s="18">
        <v>466.7</v>
      </c>
      <c r="M13" s="2">
        <f t="shared" si="1"/>
        <v>8.09999999999997</v>
      </c>
      <c r="N13" s="2" t="e">
        <f>#REF!-L13</f>
        <v>#REF!</v>
      </c>
    </row>
    <row r="14" ht="39.95" customHeight="1" spans="1:14">
      <c r="A14" s="16" t="s">
        <v>27</v>
      </c>
      <c r="B14" s="17">
        <v>0.1</v>
      </c>
      <c r="C14" s="17">
        <v>45</v>
      </c>
      <c r="D14" s="17">
        <v>214.28</v>
      </c>
      <c r="E14" s="18">
        <f t="shared" si="2"/>
        <v>64.3</v>
      </c>
      <c r="F14" s="18">
        <f t="shared" si="3"/>
        <v>38.6</v>
      </c>
      <c r="G14" s="18">
        <v>0</v>
      </c>
      <c r="H14" s="18">
        <f t="shared" si="4"/>
        <v>38.6</v>
      </c>
      <c r="I14" s="18">
        <f t="shared" si="5"/>
        <v>25.7</v>
      </c>
      <c r="J14" s="18">
        <v>191.5</v>
      </c>
      <c r="K14" s="18">
        <v>128.6</v>
      </c>
      <c r="L14" s="18">
        <v>62.9</v>
      </c>
      <c r="M14" s="2">
        <f t="shared" si="1"/>
        <v>1.4</v>
      </c>
      <c r="N14" s="2" t="e">
        <f>#REF!-L14</f>
        <v>#REF!</v>
      </c>
    </row>
    <row r="15" ht="39.95" customHeight="1" spans="1:14">
      <c r="A15" s="16" t="s">
        <v>28</v>
      </c>
      <c r="B15" s="17">
        <v>0.1</v>
      </c>
      <c r="C15" s="17">
        <v>16</v>
      </c>
      <c r="D15" s="17">
        <v>112.87</v>
      </c>
      <c r="E15" s="18">
        <f t="shared" si="2"/>
        <v>33.8</v>
      </c>
      <c r="F15" s="18">
        <f t="shared" si="3"/>
        <v>20.3</v>
      </c>
      <c r="G15" s="18">
        <v>0</v>
      </c>
      <c r="H15" s="18">
        <f t="shared" si="4"/>
        <v>20.3</v>
      </c>
      <c r="I15" s="18">
        <f t="shared" si="5"/>
        <v>13.5</v>
      </c>
      <c r="J15" s="18">
        <v>100.8</v>
      </c>
      <c r="K15" s="18">
        <v>67.6</v>
      </c>
      <c r="L15" s="18">
        <v>33.2</v>
      </c>
      <c r="M15" s="2">
        <f t="shared" si="1"/>
        <v>0.599999999999994</v>
      </c>
      <c r="N15" s="2" t="e">
        <f>#REF!-L15</f>
        <v>#REF!</v>
      </c>
    </row>
    <row r="16" ht="39.95" customHeight="1" spans="1:14">
      <c r="A16" s="16" t="s">
        <v>29</v>
      </c>
      <c r="B16" s="17">
        <v>0.1</v>
      </c>
      <c r="C16" s="17">
        <v>2</v>
      </c>
      <c r="D16" s="17">
        <v>14.65</v>
      </c>
      <c r="E16" s="18">
        <f t="shared" si="2"/>
        <v>4.4</v>
      </c>
      <c r="F16" s="18">
        <f t="shared" si="3"/>
        <v>2.6</v>
      </c>
      <c r="G16" s="18">
        <v>0</v>
      </c>
      <c r="H16" s="18">
        <f t="shared" si="4"/>
        <v>2.6</v>
      </c>
      <c r="I16" s="18">
        <f t="shared" si="5"/>
        <v>1.8</v>
      </c>
      <c r="J16" s="18">
        <v>13.1</v>
      </c>
      <c r="K16" s="18">
        <v>8.8</v>
      </c>
      <c r="L16" s="18">
        <v>4.3</v>
      </c>
      <c r="M16" s="2">
        <f t="shared" si="1"/>
        <v>0.100000000000001</v>
      </c>
      <c r="N16" s="2" t="e">
        <f>#REF!-L16</f>
        <v>#REF!</v>
      </c>
    </row>
    <row r="17" ht="39.95" customHeight="1" spans="1:14">
      <c r="A17" s="16" t="s">
        <v>30</v>
      </c>
      <c r="B17" s="17">
        <v>0.1</v>
      </c>
      <c r="C17" s="17">
        <v>110</v>
      </c>
      <c r="D17" s="17">
        <v>488.25</v>
      </c>
      <c r="E17" s="18">
        <f t="shared" si="2"/>
        <v>146.5</v>
      </c>
      <c r="F17" s="18">
        <f t="shared" si="3"/>
        <v>87.9</v>
      </c>
      <c r="G17" s="18">
        <v>0</v>
      </c>
      <c r="H17" s="18">
        <f t="shared" si="4"/>
        <v>87.9</v>
      </c>
      <c r="I17" s="18">
        <f t="shared" si="5"/>
        <v>58.6</v>
      </c>
      <c r="J17" s="18">
        <v>436.3</v>
      </c>
      <c r="K17" s="18">
        <v>293</v>
      </c>
      <c r="L17" s="18">
        <v>143.3</v>
      </c>
      <c r="M17" s="2">
        <f t="shared" si="1"/>
        <v>3.19999999999999</v>
      </c>
      <c r="N17" s="2" t="e">
        <f>#REF!-L17</f>
        <v>#REF!</v>
      </c>
    </row>
    <row r="18" ht="96.75" customHeight="1" spans="1:13">
      <c r="A18" s="20" t="s">
        <v>31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">
        <f t="shared" si="1"/>
        <v>0</v>
      </c>
    </row>
  </sheetData>
  <mergeCells count="15">
    <mergeCell ref="A2:L2"/>
    <mergeCell ref="A3:L3"/>
    <mergeCell ref="E4:I4"/>
    <mergeCell ref="F5:H5"/>
    <mergeCell ref="A18:L18"/>
    <mergeCell ref="A4:A6"/>
    <mergeCell ref="B4:B6"/>
    <mergeCell ref="C4:C6"/>
    <mergeCell ref="D4:D6"/>
    <mergeCell ref="E5:E6"/>
    <mergeCell ref="J4:J6"/>
    <mergeCell ref="K4:K6"/>
    <mergeCell ref="L4:L6"/>
    <mergeCell ref="M4:M5"/>
    <mergeCell ref="N4:N5"/>
  </mergeCells>
  <printOptions horizontalCentered="1"/>
  <pageMargins left="0.708661417322835" right="0.708661417322835" top="0.748031496062992" bottom="0.748031496062992" header="0.31496062992126" footer="0.31496062992126"/>
  <pageSetup paperSize="9" scale="6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2023年2季度奖励、3季度基础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梁智昊</dc:creator>
  <cp:lastModifiedBy>李跃</cp:lastModifiedBy>
  <dcterms:created xsi:type="dcterms:W3CDTF">2023-08-22T18:57:00Z</dcterms:created>
  <dcterms:modified xsi:type="dcterms:W3CDTF">2023-09-13T03:32:23Z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</Properties>
</file>