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提前下达2025" sheetId="1" r:id="rId1"/>
  </sheets>
  <definedNames>
    <definedName name="_xlnm.Print_Area" localSheetId="0">提前下达2025!$A$1:$R$24</definedName>
    <definedName name="_xlnm.Print_Titles" localSheetId="0">提前下达2025!$1:$7</definedName>
  </definedNames>
  <calcPr calcId="144525"/>
</workbook>
</file>

<file path=xl/sharedStrings.xml><?xml version="1.0" encoding="utf-8"?>
<sst xmlns="http://schemas.openxmlformats.org/spreadsheetml/2006/main" count="46" uniqueCount="40">
  <si>
    <t>附件</t>
  </si>
  <si>
    <t>提前下达2025年基层公共文化服务体系建设市级补助资金预算明细表</t>
  </si>
  <si>
    <r>
      <rPr>
        <sz val="12"/>
        <rFont val="仿宋_GB2312"/>
        <charset val="134"/>
      </rPr>
      <t>单位：个、万元</t>
    </r>
  </si>
  <si>
    <r>
      <rPr>
        <sz val="12"/>
        <rFont val="仿宋_GB2312"/>
        <charset val="134"/>
      </rPr>
      <t>区</t>
    </r>
  </si>
  <si>
    <t>市级补助提前下达合计数</t>
  </si>
  <si>
    <r>
      <rPr>
        <sz val="12"/>
        <rFont val="仿宋_GB2312"/>
        <charset val="134"/>
      </rPr>
      <t>图书馆、美术馆、文化馆（站）免费开放</t>
    </r>
  </si>
  <si>
    <r>
      <rPr>
        <sz val="12"/>
        <rFont val="仿宋_GB2312"/>
        <charset val="134"/>
      </rPr>
      <t>基层公共文化服务项目补助</t>
    </r>
  </si>
  <si>
    <t>补助金额提前下达</t>
  </si>
  <si>
    <t>场馆数量</t>
  </si>
  <si>
    <r>
      <rPr>
        <sz val="12"/>
        <rFont val="仿宋_GB2312"/>
        <charset val="134"/>
      </rPr>
      <t>乡镇（街道）
公共文化服务</t>
    </r>
  </si>
  <si>
    <r>
      <rPr>
        <sz val="12"/>
        <rFont val="仿宋_GB2312"/>
        <charset val="134"/>
      </rPr>
      <t>农村公共
文化服务</t>
    </r>
  </si>
  <si>
    <r>
      <rPr>
        <sz val="12"/>
        <rFont val="仿宋_GB2312"/>
        <charset val="134"/>
      </rPr>
      <t>社区公共
文化服务</t>
    </r>
  </si>
  <si>
    <r>
      <rPr>
        <sz val="12"/>
        <rFont val="仿宋_GB2312"/>
        <charset val="134"/>
      </rPr>
      <t>小计</t>
    </r>
  </si>
  <si>
    <t>中央补助
提前下达</t>
  </si>
  <si>
    <t>市级补助
提前下达</t>
  </si>
  <si>
    <r>
      <rPr>
        <sz val="12"/>
        <rFont val="仿宋_GB2312"/>
        <charset val="134"/>
      </rPr>
      <t>图书馆</t>
    </r>
  </si>
  <si>
    <r>
      <rPr>
        <sz val="12"/>
        <rFont val="仿宋_GB2312"/>
        <charset val="134"/>
      </rPr>
      <t>文化馆</t>
    </r>
  </si>
  <si>
    <r>
      <rPr>
        <sz val="12"/>
        <rFont val="仿宋_GB2312"/>
        <charset val="134"/>
      </rPr>
      <t>美术馆</t>
    </r>
  </si>
  <si>
    <r>
      <rPr>
        <sz val="12"/>
        <rFont val="仿宋_GB2312"/>
        <charset val="134"/>
      </rPr>
      <t>街乡镇
文体中心
（文化站）</t>
    </r>
  </si>
  <si>
    <r>
      <rPr>
        <sz val="12"/>
        <rFont val="仿宋_GB2312"/>
        <charset val="134"/>
      </rPr>
      <t>街乡镇
数量</t>
    </r>
  </si>
  <si>
    <r>
      <rPr>
        <sz val="12"/>
        <rFont val="仿宋_GB2312"/>
        <charset val="134"/>
      </rPr>
      <t>补助金额</t>
    </r>
  </si>
  <si>
    <r>
      <rPr>
        <sz val="12"/>
        <rFont val="仿宋_GB2312"/>
        <charset val="134"/>
      </rPr>
      <t>行政村
数量</t>
    </r>
  </si>
  <si>
    <r>
      <rPr>
        <sz val="12"/>
        <rFont val="仿宋_GB2312"/>
        <charset val="134"/>
      </rPr>
      <t>居委会
数量</t>
    </r>
  </si>
  <si>
    <r>
      <rPr>
        <sz val="12"/>
        <rFont val="宋体"/>
        <charset val="134"/>
      </rPr>
      <t>合计</t>
    </r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</si>
  <si>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</si>
  <si>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和平区</t>
    </r>
  </si>
  <si>
    <r>
      <rPr>
        <sz val="12"/>
        <rFont val="仿宋_GB2312"/>
        <charset val="134"/>
      </rPr>
      <t>河北区</t>
    </r>
  </si>
  <si>
    <r>
      <rPr>
        <sz val="12"/>
        <rFont val="仿宋_GB2312"/>
        <charset val="134"/>
      </rPr>
      <t>河东区</t>
    </r>
  </si>
  <si>
    <r>
      <rPr>
        <sz val="12"/>
        <rFont val="仿宋_GB2312"/>
        <charset val="134"/>
      </rPr>
      <t>河西区</t>
    </r>
  </si>
  <si>
    <r>
      <rPr>
        <sz val="12"/>
        <rFont val="仿宋_GB2312"/>
        <charset val="134"/>
      </rPr>
      <t>南开区</t>
    </r>
  </si>
  <si>
    <r>
      <rPr>
        <sz val="12"/>
        <rFont val="仿宋_GB2312"/>
        <charset val="134"/>
      </rPr>
      <t>红桥区</t>
    </r>
  </si>
  <si>
    <r>
      <rPr>
        <sz val="12"/>
        <rFont val="仿宋_GB2312"/>
        <charset val="134"/>
      </rPr>
      <t>东丽区</t>
    </r>
  </si>
  <si>
    <r>
      <rPr>
        <sz val="12"/>
        <rFont val="仿宋_GB2312"/>
        <charset val="134"/>
      </rPr>
      <t>西青区</t>
    </r>
  </si>
  <si>
    <r>
      <rPr>
        <sz val="12"/>
        <rFont val="仿宋_GB2312"/>
        <charset val="134"/>
      </rPr>
      <t>津南区</t>
    </r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</si>
  <si>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</si>
  <si>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武清区</t>
    </r>
  </si>
  <si>
    <r>
      <rPr>
        <sz val="12"/>
        <rFont val="仿宋_GB2312"/>
        <charset val="134"/>
      </rPr>
      <t>宝坻区</t>
    </r>
  </si>
  <si>
    <r>
      <rPr>
        <sz val="12"/>
        <rFont val="仿宋_GB2312"/>
        <charset val="134"/>
      </rPr>
      <t>蓟州区</t>
    </r>
  </si>
  <si>
    <r>
      <rPr>
        <sz val="12"/>
        <rFont val="仿宋_GB2312"/>
        <charset val="134"/>
      </rPr>
      <t>宁河区</t>
    </r>
  </si>
  <si>
    <r>
      <rPr>
        <sz val="12"/>
        <rFont val="仿宋_GB2312"/>
        <charset val="134"/>
      </rPr>
      <t>静海区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</si>
</sst>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#,##0.0_ "/>
    <numFmt numFmtId="43" formatCode="_ * #,##0.00_ ;_ * \-#,##0.00_ ;_ * &quot;-&quot;??_ ;_ @_ "/>
    <numFmt numFmtId="177" formatCode="0_ "/>
    <numFmt numFmtId="178" formatCode="0.0_ "/>
    <numFmt numFmtId="42" formatCode="_ &quot;￥&quot;* #,##0_ ;_ &quot;￥&quot;* \-#,##0_ ;_ &quot;￥&quot;* &quot;-&quot;_ ;_ @_ "/>
    <numFmt numFmtId="179" formatCode="0.0_);[Red]\(0.0\)"/>
    <numFmt numFmtId="41" formatCode="_ * #,##0_ ;_ * \-#,##0_ ;_ * &quot;-&quot;_ ;_ @_ "/>
    <numFmt numFmtId="180" formatCode="#,##0.0"/>
  </numFmts>
  <fonts count="2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0" fillId="0" borderId="0"/>
    <xf numFmtId="0" fontId="12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3" fillId="27" borderId="17" applyNumberFormat="false" applyAlignment="false" applyProtection="false">
      <alignment vertical="center"/>
    </xf>
    <xf numFmtId="0" fontId="15" fillId="13" borderId="13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21" borderId="16" applyNumberFormat="false" applyFon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2" fillId="27" borderId="10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4" borderId="10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36">
    <xf numFmtId="0" fontId="0" fillId="0" borderId="0" xfId="0"/>
    <xf numFmtId="0" fontId="1" fillId="2" borderId="0" xfId="0" applyFont="true" applyFill="true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179" fontId="1" fillId="0" borderId="0" xfId="0" applyNumberFormat="true" applyFont="true" applyAlignment="true">
      <alignment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9" fontId="1" fillId="0" borderId="1" xfId="0" applyNumberFormat="true" applyFont="true" applyBorder="true" applyAlignment="true">
      <alignment horizontal="center" vertical="center" wrapText="true"/>
    </xf>
    <xf numFmtId="180" fontId="1" fillId="0" borderId="1" xfId="0" applyNumberFormat="true" applyFont="true" applyBorder="true" applyAlignment="true">
      <alignment horizontal="center" vertical="center" wrapText="true"/>
    </xf>
    <xf numFmtId="177" fontId="1" fillId="2" borderId="1" xfId="0" applyNumberFormat="true" applyFont="true" applyFill="true" applyBorder="true" applyAlignment="true">
      <alignment horizontal="center" vertical="center" wrapText="true"/>
    </xf>
    <xf numFmtId="179" fontId="1" fillId="2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3" fontId="1" fillId="0" borderId="1" xfId="0" applyNumberFormat="true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9" fontId="1" fillId="0" borderId="1" xfId="0" applyNumberFormat="true" applyFont="true" applyBorder="true" applyAlignment="true">
      <alignment horizontal="center" vertical="center"/>
    </xf>
    <xf numFmtId="179" fontId="1" fillId="2" borderId="1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177" fontId="1" fillId="2" borderId="1" xfId="0" applyNumberFormat="true" applyFont="true" applyFill="true" applyBorder="true" applyAlignment="true">
      <alignment horizontal="center" vertical="center"/>
    </xf>
    <xf numFmtId="178" fontId="1" fillId="2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1" fillId="0" borderId="8" xfId="0" applyFont="true" applyBorder="true" applyAlignment="true">
      <alignment horizontal="center"/>
    </xf>
    <xf numFmtId="0" fontId="1" fillId="0" borderId="9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24"/>
  <sheetViews>
    <sheetView showZeros="0" tabSelected="1" zoomScale="85" zoomScaleNormal="85" workbookViewId="0">
      <selection activeCell="A1" sqref="A1"/>
    </sheetView>
  </sheetViews>
  <sheetFormatPr defaultColWidth="9" defaultRowHeight="14.25"/>
  <cols>
    <col min="1" max="18" width="20.625" style="2" customWidth="true"/>
    <col min="19" max="226" width="9" style="2"/>
    <col min="227" max="227" width="11.75" style="2" customWidth="true"/>
    <col min="228" max="230" width="12.625" style="2" customWidth="true"/>
    <col min="231" max="234" width="13.125" style="2" customWidth="true"/>
    <col min="235" max="242" width="11.25" style="2" customWidth="true"/>
    <col min="243" max="482" width="9" style="2"/>
    <col min="483" max="483" width="11.75" style="2" customWidth="true"/>
    <col min="484" max="486" width="12.625" style="2" customWidth="true"/>
    <col min="487" max="490" width="13.125" style="2" customWidth="true"/>
    <col min="491" max="498" width="11.25" style="2" customWidth="true"/>
    <col min="499" max="738" width="9" style="2"/>
    <col min="739" max="739" width="11.75" style="2" customWidth="true"/>
    <col min="740" max="742" width="12.625" style="2" customWidth="true"/>
    <col min="743" max="746" width="13.125" style="2" customWidth="true"/>
    <col min="747" max="754" width="11.25" style="2" customWidth="true"/>
    <col min="755" max="994" width="9" style="2"/>
    <col min="995" max="995" width="11.75" style="2" customWidth="true"/>
    <col min="996" max="998" width="12.625" style="2" customWidth="true"/>
    <col min="999" max="1002" width="13.125" style="2" customWidth="true"/>
    <col min="1003" max="1010" width="11.25" style="2" customWidth="true"/>
    <col min="1011" max="1250" width="9" style="2"/>
    <col min="1251" max="1251" width="11.75" style="2" customWidth="true"/>
    <col min="1252" max="1254" width="12.625" style="2" customWidth="true"/>
    <col min="1255" max="1258" width="13.125" style="2" customWidth="true"/>
    <col min="1259" max="1266" width="11.25" style="2" customWidth="true"/>
    <col min="1267" max="1506" width="9" style="2"/>
    <col min="1507" max="1507" width="11.75" style="2" customWidth="true"/>
    <col min="1508" max="1510" width="12.625" style="2" customWidth="true"/>
    <col min="1511" max="1514" width="13.125" style="2" customWidth="true"/>
    <col min="1515" max="1522" width="11.25" style="2" customWidth="true"/>
    <col min="1523" max="1762" width="9" style="2"/>
    <col min="1763" max="1763" width="11.75" style="2" customWidth="true"/>
    <col min="1764" max="1766" width="12.625" style="2" customWidth="true"/>
    <col min="1767" max="1770" width="13.125" style="2" customWidth="true"/>
    <col min="1771" max="1778" width="11.25" style="2" customWidth="true"/>
    <col min="1779" max="2018" width="9" style="2"/>
    <col min="2019" max="2019" width="11.75" style="2" customWidth="true"/>
    <col min="2020" max="2022" width="12.625" style="2" customWidth="true"/>
    <col min="2023" max="2026" width="13.125" style="2" customWidth="true"/>
    <col min="2027" max="2034" width="11.25" style="2" customWidth="true"/>
    <col min="2035" max="2274" width="9" style="2"/>
    <col min="2275" max="2275" width="11.75" style="2" customWidth="true"/>
    <col min="2276" max="2278" width="12.625" style="2" customWidth="true"/>
    <col min="2279" max="2282" width="13.125" style="2" customWidth="true"/>
    <col min="2283" max="2290" width="11.25" style="2" customWidth="true"/>
    <col min="2291" max="2530" width="9" style="2"/>
    <col min="2531" max="2531" width="11.75" style="2" customWidth="true"/>
    <col min="2532" max="2534" width="12.625" style="2" customWidth="true"/>
    <col min="2535" max="2538" width="13.125" style="2" customWidth="true"/>
    <col min="2539" max="2546" width="11.25" style="2" customWidth="true"/>
    <col min="2547" max="2786" width="9" style="2"/>
    <col min="2787" max="2787" width="11.75" style="2" customWidth="true"/>
    <col min="2788" max="2790" width="12.625" style="2" customWidth="true"/>
    <col min="2791" max="2794" width="13.125" style="2" customWidth="true"/>
    <col min="2795" max="2802" width="11.25" style="2" customWidth="true"/>
    <col min="2803" max="3042" width="9" style="2"/>
    <col min="3043" max="3043" width="11.75" style="2" customWidth="true"/>
    <col min="3044" max="3046" width="12.625" style="2" customWidth="true"/>
    <col min="3047" max="3050" width="13.125" style="2" customWidth="true"/>
    <col min="3051" max="3058" width="11.25" style="2" customWidth="true"/>
    <col min="3059" max="3298" width="9" style="2"/>
    <col min="3299" max="3299" width="11.75" style="2" customWidth="true"/>
    <col min="3300" max="3302" width="12.625" style="2" customWidth="true"/>
    <col min="3303" max="3306" width="13.125" style="2" customWidth="true"/>
    <col min="3307" max="3314" width="11.25" style="2" customWidth="true"/>
    <col min="3315" max="3554" width="9" style="2"/>
    <col min="3555" max="3555" width="11.75" style="2" customWidth="true"/>
    <col min="3556" max="3558" width="12.625" style="2" customWidth="true"/>
    <col min="3559" max="3562" width="13.125" style="2" customWidth="true"/>
    <col min="3563" max="3570" width="11.25" style="2" customWidth="true"/>
    <col min="3571" max="3810" width="9" style="2"/>
    <col min="3811" max="3811" width="11.75" style="2" customWidth="true"/>
    <col min="3812" max="3814" width="12.625" style="2" customWidth="true"/>
    <col min="3815" max="3818" width="13.125" style="2" customWidth="true"/>
    <col min="3819" max="3826" width="11.25" style="2" customWidth="true"/>
    <col min="3827" max="4066" width="9" style="2"/>
    <col min="4067" max="4067" width="11.75" style="2" customWidth="true"/>
    <col min="4068" max="4070" width="12.625" style="2" customWidth="true"/>
    <col min="4071" max="4074" width="13.125" style="2" customWidth="true"/>
    <col min="4075" max="4082" width="11.25" style="2" customWidth="true"/>
    <col min="4083" max="4322" width="9" style="2"/>
    <col min="4323" max="4323" width="11.75" style="2" customWidth="true"/>
    <col min="4324" max="4326" width="12.625" style="2" customWidth="true"/>
    <col min="4327" max="4330" width="13.125" style="2" customWidth="true"/>
    <col min="4331" max="4338" width="11.25" style="2" customWidth="true"/>
    <col min="4339" max="4578" width="9" style="2"/>
    <col min="4579" max="4579" width="11.75" style="2" customWidth="true"/>
    <col min="4580" max="4582" width="12.625" style="2" customWidth="true"/>
    <col min="4583" max="4586" width="13.125" style="2" customWidth="true"/>
    <col min="4587" max="4594" width="11.25" style="2" customWidth="true"/>
    <col min="4595" max="4834" width="9" style="2"/>
    <col min="4835" max="4835" width="11.75" style="2" customWidth="true"/>
    <col min="4836" max="4838" width="12.625" style="2" customWidth="true"/>
    <col min="4839" max="4842" width="13.125" style="2" customWidth="true"/>
    <col min="4843" max="4850" width="11.25" style="2" customWidth="true"/>
    <col min="4851" max="5090" width="9" style="2"/>
    <col min="5091" max="5091" width="11.75" style="2" customWidth="true"/>
    <col min="5092" max="5094" width="12.625" style="2" customWidth="true"/>
    <col min="5095" max="5098" width="13.125" style="2" customWidth="true"/>
    <col min="5099" max="5106" width="11.25" style="2" customWidth="true"/>
    <col min="5107" max="5346" width="9" style="2"/>
    <col min="5347" max="5347" width="11.75" style="2" customWidth="true"/>
    <col min="5348" max="5350" width="12.625" style="2" customWidth="true"/>
    <col min="5351" max="5354" width="13.125" style="2" customWidth="true"/>
    <col min="5355" max="5362" width="11.25" style="2" customWidth="true"/>
    <col min="5363" max="5602" width="9" style="2"/>
    <col min="5603" max="5603" width="11.75" style="2" customWidth="true"/>
    <col min="5604" max="5606" width="12.625" style="2" customWidth="true"/>
    <col min="5607" max="5610" width="13.125" style="2" customWidth="true"/>
    <col min="5611" max="5618" width="11.25" style="2" customWidth="true"/>
    <col min="5619" max="5858" width="9" style="2"/>
    <col min="5859" max="5859" width="11.75" style="2" customWidth="true"/>
    <col min="5860" max="5862" width="12.625" style="2" customWidth="true"/>
    <col min="5863" max="5866" width="13.125" style="2" customWidth="true"/>
    <col min="5867" max="5874" width="11.25" style="2" customWidth="true"/>
    <col min="5875" max="6114" width="9" style="2"/>
    <col min="6115" max="6115" width="11.75" style="2" customWidth="true"/>
    <col min="6116" max="6118" width="12.625" style="2" customWidth="true"/>
    <col min="6119" max="6122" width="13.125" style="2" customWidth="true"/>
    <col min="6123" max="6130" width="11.25" style="2" customWidth="true"/>
    <col min="6131" max="6370" width="9" style="2"/>
    <col min="6371" max="6371" width="11.75" style="2" customWidth="true"/>
    <col min="6372" max="6374" width="12.625" style="2" customWidth="true"/>
    <col min="6375" max="6378" width="13.125" style="2" customWidth="true"/>
    <col min="6379" max="6386" width="11.25" style="2" customWidth="true"/>
    <col min="6387" max="6626" width="9" style="2"/>
    <col min="6627" max="6627" width="11.75" style="2" customWidth="true"/>
    <col min="6628" max="6630" width="12.625" style="2" customWidth="true"/>
    <col min="6631" max="6634" width="13.125" style="2" customWidth="true"/>
    <col min="6635" max="6642" width="11.25" style="2" customWidth="true"/>
    <col min="6643" max="6882" width="9" style="2"/>
    <col min="6883" max="6883" width="11.75" style="2" customWidth="true"/>
    <col min="6884" max="6886" width="12.625" style="2" customWidth="true"/>
    <col min="6887" max="6890" width="13.125" style="2" customWidth="true"/>
    <col min="6891" max="6898" width="11.25" style="2" customWidth="true"/>
    <col min="6899" max="7138" width="9" style="2"/>
    <col min="7139" max="7139" width="11.75" style="2" customWidth="true"/>
    <col min="7140" max="7142" width="12.625" style="2" customWidth="true"/>
    <col min="7143" max="7146" width="13.125" style="2" customWidth="true"/>
    <col min="7147" max="7154" width="11.25" style="2" customWidth="true"/>
    <col min="7155" max="7394" width="9" style="2"/>
    <col min="7395" max="7395" width="11.75" style="2" customWidth="true"/>
    <col min="7396" max="7398" width="12.625" style="2" customWidth="true"/>
    <col min="7399" max="7402" width="13.125" style="2" customWidth="true"/>
    <col min="7403" max="7410" width="11.25" style="2" customWidth="true"/>
    <col min="7411" max="7650" width="9" style="2"/>
    <col min="7651" max="7651" width="11.75" style="2" customWidth="true"/>
    <col min="7652" max="7654" width="12.625" style="2" customWidth="true"/>
    <col min="7655" max="7658" width="13.125" style="2" customWidth="true"/>
    <col min="7659" max="7666" width="11.25" style="2" customWidth="true"/>
    <col min="7667" max="7906" width="9" style="2"/>
    <col min="7907" max="7907" width="11.75" style="2" customWidth="true"/>
    <col min="7908" max="7910" width="12.625" style="2" customWidth="true"/>
    <col min="7911" max="7914" width="13.125" style="2" customWidth="true"/>
    <col min="7915" max="7922" width="11.25" style="2" customWidth="true"/>
    <col min="7923" max="8162" width="9" style="2"/>
    <col min="8163" max="8163" width="11.75" style="2" customWidth="true"/>
    <col min="8164" max="8166" width="12.625" style="2" customWidth="true"/>
    <col min="8167" max="8170" width="13.125" style="2" customWidth="true"/>
    <col min="8171" max="8178" width="11.25" style="2" customWidth="true"/>
    <col min="8179" max="8418" width="9" style="2"/>
    <col min="8419" max="8419" width="11.75" style="2" customWidth="true"/>
    <col min="8420" max="8422" width="12.625" style="2" customWidth="true"/>
    <col min="8423" max="8426" width="13.125" style="2" customWidth="true"/>
    <col min="8427" max="8434" width="11.25" style="2" customWidth="true"/>
    <col min="8435" max="8674" width="9" style="2"/>
    <col min="8675" max="8675" width="11.75" style="2" customWidth="true"/>
    <col min="8676" max="8678" width="12.625" style="2" customWidth="true"/>
    <col min="8679" max="8682" width="13.125" style="2" customWidth="true"/>
    <col min="8683" max="8690" width="11.25" style="2" customWidth="true"/>
    <col min="8691" max="8930" width="9" style="2"/>
    <col min="8931" max="8931" width="11.75" style="2" customWidth="true"/>
    <col min="8932" max="8934" width="12.625" style="2" customWidth="true"/>
    <col min="8935" max="8938" width="13.125" style="2" customWidth="true"/>
    <col min="8939" max="8946" width="11.25" style="2" customWidth="true"/>
    <col min="8947" max="9186" width="9" style="2"/>
    <col min="9187" max="9187" width="11.75" style="2" customWidth="true"/>
    <col min="9188" max="9190" width="12.625" style="2" customWidth="true"/>
    <col min="9191" max="9194" width="13.125" style="2" customWidth="true"/>
    <col min="9195" max="9202" width="11.25" style="2" customWidth="true"/>
    <col min="9203" max="9442" width="9" style="2"/>
    <col min="9443" max="9443" width="11.75" style="2" customWidth="true"/>
    <col min="9444" max="9446" width="12.625" style="2" customWidth="true"/>
    <col min="9447" max="9450" width="13.125" style="2" customWidth="true"/>
    <col min="9451" max="9458" width="11.25" style="2" customWidth="true"/>
    <col min="9459" max="9698" width="9" style="2"/>
    <col min="9699" max="9699" width="11.75" style="2" customWidth="true"/>
    <col min="9700" max="9702" width="12.625" style="2" customWidth="true"/>
    <col min="9703" max="9706" width="13.125" style="2" customWidth="true"/>
    <col min="9707" max="9714" width="11.25" style="2" customWidth="true"/>
    <col min="9715" max="9954" width="9" style="2"/>
    <col min="9955" max="9955" width="11.75" style="2" customWidth="true"/>
    <col min="9956" max="9958" width="12.625" style="2" customWidth="true"/>
    <col min="9959" max="9962" width="13.125" style="2" customWidth="true"/>
    <col min="9963" max="9970" width="11.25" style="2" customWidth="true"/>
    <col min="9971" max="10210" width="9" style="2"/>
    <col min="10211" max="10211" width="11.75" style="2" customWidth="true"/>
    <col min="10212" max="10214" width="12.625" style="2" customWidth="true"/>
    <col min="10215" max="10218" width="13.125" style="2" customWidth="true"/>
    <col min="10219" max="10226" width="11.25" style="2" customWidth="true"/>
    <col min="10227" max="10466" width="9" style="2"/>
    <col min="10467" max="10467" width="11.75" style="2" customWidth="true"/>
    <col min="10468" max="10470" width="12.625" style="2" customWidth="true"/>
    <col min="10471" max="10474" width="13.125" style="2" customWidth="true"/>
    <col min="10475" max="10482" width="11.25" style="2" customWidth="true"/>
    <col min="10483" max="10722" width="9" style="2"/>
    <col min="10723" max="10723" width="11.75" style="2" customWidth="true"/>
    <col min="10724" max="10726" width="12.625" style="2" customWidth="true"/>
    <col min="10727" max="10730" width="13.125" style="2" customWidth="true"/>
    <col min="10731" max="10738" width="11.25" style="2" customWidth="true"/>
    <col min="10739" max="10978" width="9" style="2"/>
    <col min="10979" max="10979" width="11.75" style="2" customWidth="true"/>
    <col min="10980" max="10982" width="12.625" style="2" customWidth="true"/>
    <col min="10983" max="10986" width="13.125" style="2" customWidth="true"/>
    <col min="10987" max="10994" width="11.25" style="2" customWidth="true"/>
    <col min="10995" max="11234" width="9" style="2"/>
    <col min="11235" max="11235" width="11.75" style="2" customWidth="true"/>
    <col min="11236" max="11238" width="12.625" style="2" customWidth="true"/>
    <col min="11239" max="11242" width="13.125" style="2" customWidth="true"/>
    <col min="11243" max="11250" width="11.25" style="2" customWidth="true"/>
    <col min="11251" max="11490" width="9" style="2"/>
    <col min="11491" max="11491" width="11.75" style="2" customWidth="true"/>
    <col min="11492" max="11494" width="12.625" style="2" customWidth="true"/>
    <col min="11495" max="11498" width="13.125" style="2" customWidth="true"/>
    <col min="11499" max="11506" width="11.25" style="2" customWidth="true"/>
    <col min="11507" max="11746" width="9" style="2"/>
    <col min="11747" max="11747" width="11.75" style="2" customWidth="true"/>
    <col min="11748" max="11750" width="12.625" style="2" customWidth="true"/>
    <col min="11751" max="11754" width="13.125" style="2" customWidth="true"/>
    <col min="11755" max="11762" width="11.25" style="2" customWidth="true"/>
    <col min="11763" max="12002" width="9" style="2"/>
    <col min="12003" max="12003" width="11.75" style="2" customWidth="true"/>
    <col min="12004" max="12006" width="12.625" style="2" customWidth="true"/>
    <col min="12007" max="12010" width="13.125" style="2" customWidth="true"/>
    <col min="12011" max="12018" width="11.25" style="2" customWidth="true"/>
    <col min="12019" max="12258" width="9" style="2"/>
    <col min="12259" max="12259" width="11.75" style="2" customWidth="true"/>
    <col min="12260" max="12262" width="12.625" style="2" customWidth="true"/>
    <col min="12263" max="12266" width="13.125" style="2" customWidth="true"/>
    <col min="12267" max="12274" width="11.25" style="2" customWidth="true"/>
    <col min="12275" max="12514" width="9" style="2"/>
    <col min="12515" max="12515" width="11.75" style="2" customWidth="true"/>
    <col min="12516" max="12518" width="12.625" style="2" customWidth="true"/>
    <col min="12519" max="12522" width="13.125" style="2" customWidth="true"/>
    <col min="12523" max="12530" width="11.25" style="2" customWidth="true"/>
    <col min="12531" max="12770" width="9" style="2"/>
    <col min="12771" max="12771" width="11.75" style="2" customWidth="true"/>
    <col min="12772" max="12774" width="12.625" style="2" customWidth="true"/>
    <col min="12775" max="12778" width="13.125" style="2" customWidth="true"/>
    <col min="12779" max="12786" width="11.25" style="2" customWidth="true"/>
    <col min="12787" max="13026" width="9" style="2"/>
    <col min="13027" max="13027" width="11.75" style="2" customWidth="true"/>
    <col min="13028" max="13030" width="12.625" style="2" customWidth="true"/>
    <col min="13031" max="13034" width="13.125" style="2" customWidth="true"/>
    <col min="13035" max="13042" width="11.25" style="2" customWidth="true"/>
    <col min="13043" max="13282" width="9" style="2"/>
    <col min="13283" max="13283" width="11.75" style="2" customWidth="true"/>
    <col min="13284" max="13286" width="12.625" style="2" customWidth="true"/>
    <col min="13287" max="13290" width="13.125" style="2" customWidth="true"/>
    <col min="13291" max="13298" width="11.25" style="2" customWidth="true"/>
    <col min="13299" max="13538" width="9" style="2"/>
    <col min="13539" max="13539" width="11.75" style="2" customWidth="true"/>
    <col min="13540" max="13542" width="12.625" style="2" customWidth="true"/>
    <col min="13543" max="13546" width="13.125" style="2" customWidth="true"/>
    <col min="13547" max="13554" width="11.25" style="2" customWidth="true"/>
    <col min="13555" max="13794" width="9" style="2"/>
    <col min="13795" max="13795" width="11.75" style="2" customWidth="true"/>
    <col min="13796" max="13798" width="12.625" style="2" customWidth="true"/>
    <col min="13799" max="13802" width="13.125" style="2" customWidth="true"/>
    <col min="13803" max="13810" width="11.25" style="2" customWidth="true"/>
    <col min="13811" max="14050" width="9" style="2"/>
    <col min="14051" max="14051" width="11.75" style="2" customWidth="true"/>
    <col min="14052" max="14054" width="12.625" style="2" customWidth="true"/>
    <col min="14055" max="14058" width="13.125" style="2" customWidth="true"/>
    <col min="14059" max="14066" width="11.25" style="2" customWidth="true"/>
    <col min="14067" max="14306" width="9" style="2"/>
    <col min="14307" max="14307" width="11.75" style="2" customWidth="true"/>
    <col min="14308" max="14310" width="12.625" style="2" customWidth="true"/>
    <col min="14311" max="14314" width="13.125" style="2" customWidth="true"/>
    <col min="14315" max="14322" width="11.25" style="2" customWidth="true"/>
    <col min="14323" max="14562" width="9" style="2"/>
    <col min="14563" max="14563" width="11.75" style="2" customWidth="true"/>
    <col min="14564" max="14566" width="12.625" style="2" customWidth="true"/>
    <col min="14567" max="14570" width="13.125" style="2" customWidth="true"/>
    <col min="14571" max="14578" width="11.25" style="2" customWidth="true"/>
    <col min="14579" max="14818" width="9" style="2"/>
    <col min="14819" max="14819" width="11.75" style="2" customWidth="true"/>
    <col min="14820" max="14822" width="12.625" style="2" customWidth="true"/>
    <col min="14823" max="14826" width="13.125" style="2" customWidth="true"/>
    <col min="14827" max="14834" width="11.25" style="2" customWidth="true"/>
    <col min="14835" max="15074" width="9" style="2"/>
    <col min="15075" max="15075" width="11.75" style="2" customWidth="true"/>
    <col min="15076" max="15078" width="12.625" style="2" customWidth="true"/>
    <col min="15079" max="15082" width="13.125" style="2" customWidth="true"/>
    <col min="15083" max="15090" width="11.25" style="2" customWidth="true"/>
    <col min="15091" max="15330" width="9" style="2"/>
    <col min="15331" max="15331" width="11.75" style="2" customWidth="true"/>
    <col min="15332" max="15334" width="12.625" style="2" customWidth="true"/>
    <col min="15335" max="15338" width="13.125" style="2" customWidth="true"/>
    <col min="15339" max="15346" width="11.25" style="2" customWidth="true"/>
    <col min="15347" max="15586" width="9" style="2"/>
    <col min="15587" max="15587" width="11.75" style="2" customWidth="true"/>
    <col min="15588" max="15590" width="12.625" style="2" customWidth="true"/>
    <col min="15591" max="15594" width="13.125" style="2" customWidth="true"/>
    <col min="15595" max="15602" width="11.25" style="2" customWidth="true"/>
    <col min="15603" max="15842" width="9" style="2"/>
    <col min="15843" max="15843" width="11.75" style="2" customWidth="true"/>
    <col min="15844" max="15846" width="12.625" style="2" customWidth="true"/>
    <col min="15847" max="15850" width="13.125" style="2" customWidth="true"/>
    <col min="15851" max="15858" width="11.25" style="2" customWidth="true"/>
    <col min="15859" max="16098" width="9" style="2"/>
    <col min="16099" max="16099" width="11.75" style="2" customWidth="true"/>
    <col min="16100" max="16102" width="12.625" style="2" customWidth="true"/>
    <col min="16103" max="16106" width="13.125" style="2" customWidth="true"/>
    <col min="16107" max="16114" width="11.25" style="2" customWidth="true"/>
    <col min="16115" max="16366" width="9" style="2"/>
    <col min="16367" max="16371" width="8.875" style="2" customWidth="true"/>
    <col min="16372" max="16384" width="9" style="2"/>
  </cols>
  <sheetData>
    <row r="1" ht="20.25" spans="1:1">
      <c r="A1" s="3" t="s">
        <v>0</v>
      </c>
    </row>
    <row r="2" ht="62.1" customHeight="true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6.15" customHeight="true" spans="1:18">
      <c r="A3" s="5"/>
      <c r="Q3" s="34" t="s">
        <v>2</v>
      </c>
      <c r="R3" s="34"/>
    </row>
    <row r="4" ht="19.15" customHeight="true" spans="1:18">
      <c r="A4" s="6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20" t="s">
        <v>6</v>
      </c>
      <c r="K4" s="21"/>
      <c r="L4" s="21"/>
      <c r="M4" s="21"/>
      <c r="N4" s="21"/>
      <c r="O4" s="21"/>
      <c r="P4" s="21"/>
      <c r="Q4" s="21"/>
      <c r="R4" s="35"/>
    </row>
    <row r="5" ht="13.9" customHeight="true" spans="1:18">
      <c r="A5" s="6"/>
      <c r="B5" s="9"/>
      <c r="C5" s="10" t="s">
        <v>7</v>
      </c>
      <c r="D5" s="6"/>
      <c r="E5" s="6"/>
      <c r="F5" s="16" t="s">
        <v>8</v>
      </c>
      <c r="G5" s="6"/>
      <c r="H5" s="6"/>
      <c r="I5" s="6"/>
      <c r="J5" s="22" t="s">
        <v>7</v>
      </c>
      <c r="K5" s="8"/>
      <c r="L5" s="8"/>
      <c r="M5" s="25" t="s">
        <v>9</v>
      </c>
      <c r="N5" s="26"/>
      <c r="O5" s="9" t="s">
        <v>10</v>
      </c>
      <c r="P5" s="9"/>
      <c r="Q5" s="9" t="s">
        <v>11</v>
      </c>
      <c r="R5" s="9"/>
    </row>
    <row r="6" ht="20.1" customHeight="true" spans="1:18">
      <c r="A6" s="6"/>
      <c r="B6" s="9"/>
      <c r="C6" s="6"/>
      <c r="D6" s="6"/>
      <c r="E6" s="6"/>
      <c r="F6" s="6"/>
      <c r="G6" s="6"/>
      <c r="H6" s="6"/>
      <c r="I6" s="6"/>
      <c r="J6" s="8"/>
      <c r="K6" s="8"/>
      <c r="L6" s="8"/>
      <c r="M6" s="27"/>
      <c r="N6" s="28"/>
      <c r="O6" s="9"/>
      <c r="P6" s="9"/>
      <c r="Q6" s="9"/>
      <c r="R6" s="9"/>
    </row>
    <row r="7" ht="69" customHeight="true" spans="1:18">
      <c r="A7" s="6"/>
      <c r="B7" s="9"/>
      <c r="C7" s="6" t="s">
        <v>12</v>
      </c>
      <c r="D7" s="10" t="s">
        <v>13</v>
      </c>
      <c r="E7" s="10" t="s">
        <v>14</v>
      </c>
      <c r="F7" s="9" t="s">
        <v>15</v>
      </c>
      <c r="G7" s="9" t="s">
        <v>16</v>
      </c>
      <c r="H7" s="9" t="s">
        <v>17</v>
      </c>
      <c r="I7" s="9" t="s">
        <v>18</v>
      </c>
      <c r="J7" s="6" t="s">
        <v>12</v>
      </c>
      <c r="K7" s="10" t="s">
        <v>13</v>
      </c>
      <c r="L7" s="10" t="s">
        <v>14</v>
      </c>
      <c r="M7" s="8" t="s">
        <v>19</v>
      </c>
      <c r="N7" s="8" t="s">
        <v>20</v>
      </c>
      <c r="O7" s="8" t="s">
        <v>21</v>
      </c>
      <c r="P7" s="8" t="s">
        <v>20</v>
      </c>
      <c r="Q7" s="8" t="s">
        <v>22</v>
      </c>
      <c r="R7" s="8" t="s">
        <v>20</v>
      </c>
    </row>
    <row r="8" ht="57" customHeight="true" spans="1:18">
      <c r="A8" s="6" t="s">
        <v>23</v>
      </c>
      <c r="B8" s="11">
        <f>E8+L8</f>
        <v>1536.3</v>
      </c>
      <c r="C8" s="12">
        <f>SUM(C9:C24)</f>
        <v>1712.7</v>
      </c>
      <c r="D8" s="13">
        <f>SUM(D9:D24)</f>
        <v>817</v>
      </c>
      <c r="E8" s="13">
        <f>SUM(E9:E24)</f>
        <v>895.7</v>
      </c>
      <c r="F8" s="17">
        <f t="shared" ref="F8" si="0">SUM(F9:F24)</f>
        <v>19</v>
      </c>
      <c r="G8" s="17">
        <f t="shared" ref="G8:I8" si="1">SUM(G9:G24)</f>
        <v>16</v>
      </c>
      <c r="H8" s="17">
        <f t="shared" si="1"/>
        <v>0</v>
      </c>
      <c r="I8" s="17">
        <f t="shared" si="1"/>
        <v>257</v>
      </c>
      <c r="J8" s="23">
        <f>ROUND((N8+P8+R8)*0.9,1)</f>
        <v>5492.7</v>
      </c>
      <c r="K8" s="23">
        <v>4852.1</v>
      </c>
      <c r="L8" s="12">
        <f>J8-K8</f>
        <v>640.599999999999</v>
      </c>
      <c r="M8" s="29">
        <f>SUM(M9:M24)</f>
        <v>252</v>
      </c>
      <c r="N8" s="13">
        <f>SUM(N9:N24)</f>
        <v>950.4</v>
      </c>
      <c r="O8" s="29">
        <f t="shared" ref="O8:R8" si="2">SUM(O9:O24)</f>
        <v>3520</v>
      </c>
      <c r="P8" s="13">
        <f t="shared" si="2"/>
        <v>4232.2</v>
      </c>
      <c r="Q8" s="29">
        <f t="shared" si="2"/>
        <v>1918</v>
      </c>
      <c r="R8" s="13">
        <f t="shared" si="2"/>
        <v>920.4</v>
      </c>
    </row>
    <row r="9" s="1" customFormat="true" ht="57" customHeight="true" spans="1:18">
      <c r="A9" s="14" t="s">
        <v>24</v>
      </c>
      <c r="B9" s="11">
        <f>E9+L9</f>
        <v>13.7</v>
      </c>
      <c r="C9" s="15">
        <f>SUM(D9:E9)</f>
        <v>108</v>
      </c>
      <c r="D9" s="15">
        <v>108</v>
      </c>
      <c r="E9" s="15"/>
      <c r="F9" s="18">
        <v>4</v>
      </c>
      <c r="G9" s="18">
        <v>1</v>
      </c>
      <c r="H9" s="18">
        <v>0</v>
      </c>
      <c r="I9" s="18">
        <v>30</v>
      </c>
      <c r="J9" s="23">
        <v>119</v>
      </c>
      <c r="K9" s="15">
        <v>105.3</v>
      </c>
      <c r="L9" s="24">
        <v>13.7</v>
      </c>
      <c r="M9" s="30">
        <v>21</v>
      </c>
      <c r="N9" s="31">
        <f>M9*6*0.2</f>
        <v>25.2</v>
      </c>
      <c r="O9" s="32">
        <v>139</v>
      </c>
      <c r="P9" s="31">
        <f>ROUND(O9*1.7*0.2,1)</f>
        <v>47.3</v>
      </c>
      <c r="Q9" s="30">
        <v>333</v>
      </c>
      <c r="R9" s="15">
        <f>ROUND(Q9*0.9*0.2,1)</f>
        <v>59.9</v>
      </c>
    </row>
    <row r="10" s="1" customFormat="true" ht="57" customHeight="true" spans="1:18">
      <c r="A10" s="14" t="s">
        <v>25</v>
      </c>
      <c r="B10" s="11">
        <f t="shared" ref="B10:B24" si="3">E10+L10</f>
        <v>66.4</v>
      </c>
      <c r="C10" s="15">
        <f t="shared" ref="C10:C24" si="4">SUM(D10:E10)</f>
        <v>93.6</v>
      </c>
      <c r="D10" s="15">
        <v>35.1</v>
      </c>
      <c r="E10" s="15">
        <v>58.5</v>
      </c>
      <c r="F10" s="18">
        <v>1</v>
      </c>
      <c r="G10" s="18">
        <v>1</v>
      </c>
      <c r="H10" s="19"/>
      <c r="I10" s="18">
        <v>6</v>
      </c>
      <c r="J10" s="23">
        <f>ROUND((N10+P10+R10)*0.9,1)</f>
        <v>67.4</v>
      </c>
      <c r="K10" s="15">
        <v>59.5</v>
      </c>
      <c r="L10" s="24">
        <v>7.9</v>
      </c>
      <c r="M10" s="30">
        <v>6</v>
      </c>
      <c r="N10" s="31">
        <f t="shared" ref="N10:N15" si="5">M10*6*0.8</f>
        <v>28.8</v>
      </c>
      <c r="O10" s="32"/>
      <c r="P10" s="33"/>
      <c r="Q10" s="30">
        <v>64</v>
      </c>
      <c r="R10" s="15">
        <f t="shared" ref="R10:R15" si="6">ROUND(Q10*0.9*0.8,1)</f>
        <v>46.1</v>
      </c>
    </row>
    <row r="11" s="1" customFormat="true" ht="57" customHeight="true" spans="1:18">
      <c r="A11" s="14" t="s">
        <v>26</v>
      </c>
      <c r="B11" s="11">
        <f t="shared" si="3"/>
        <v>81.5</v>
      </c>
      <c r="C11" s="15">
        <f t="shared" si="4"/>
        <v>108</v>
      </c>
      <c r="D11" s="15">
        <v>40.5</v>
      </c>
      <c r="E11" s="15">
        <v>67.5</v>
      </c>
      <c r="F11" s="18">
        <v>1</v>
      </c>
      <c r="G11" s="18">
        <v>1</v>
      </c>
      <c r="H11" s="19"/>
      <c r="I11" s="18">
        <v>10</v>
      </c>
      <c r="J11" s="23">
        <f t="shared" ref="J11:J24" si="7">ROUND((N11+P11+R11)*0.9,1)</f>
        <v>119.7</v>
      </c>
      <c r="K11" s="15">
        <v>105.7</v>
      </c>
      <c r="L11" s="24">
        <v>14</v>
      </c>
      <c r="M11" s="30">
        <v>10</v>
      </c>
      <c r="N11" s="31">
        <f t="shared" si="5"/>
        <v>48</v>
      </c>
      <c r="O11" s="32"/>
      <c r="P11" s="33"/>
      <c r="Q11" s="30">
        <v>118</v>
      </c>
      <c r="R11" s="15">
        <f t="shared" si="6"/>
        <v>85</v>
      </c>
    </row>
    <row r="12" s="1" customFormat="true" ht="57" customHeight="true" spans="1:18">
      <c r="A12" s="14" t="s">
        <v>27</v>
      </c>
      <c r="B12" s="11">
        <f t="shared" si="3"/>
        <v>91.3</v>
      </c>
      <c r="C12" s="15">
        <f t="shared" si="4"/>
        <v>115.2</v>
      </c>
      <c r="D12" s="15">
        <v>43.2</v>
      </c>
      <c r="E12" s="15">
        <v>72</v>
      </c>
      <c r="F12" s="18">
        <v>1</v>
      </c>
      <c r="G12" s="18">
        <v>1</v>
      </c>
      <c r="H12" s="19"/>
      <c r="I12" s="18">
        <v>12</v>
      </c>
      <c r="J12" s="23">
        <f t="shared" si="7"/>
        <v>165.1</v>
      </c>
      <c r="K12" s="15">
        <v>145.8</v>
      </c>
      <c r="L12" s="24">
        <v>19.3</v>
      </c>
      <c r="M12" s="30">
        <v>13</v>
      </c>
      <c r="N12" s="31">
        <f t="shared" si="5"/>
        <v>62.4</v>
      </c>
      <c r="O12" s="32"/>
      <c r="P12" s="33"/>
      <c r="Q12" s="30">
        <v>168</v>
      </c>
      <c r="R12" s="15">
        <f t="shared" si="6"/>
        <v>121</v>
      </c>
    </row>
    <row r="13" s="1" customFormat="true" ht="57" customHeight="true" spans="1:18">
      <c r="A13" s="14" t="s">
        <v>28</v>
      </c>
      <c r="B13" s="11">
        <f t="shared" si="3"/>
        <v>94.8</v>
      </c>
      <c r="C13" s="15">
        <f t="shared" si="4"/>
        <v>122.4</v>
      </c>
      <c r="D13" s="15">
        <v>45.9</v>
      </c>
      <c r="E13" s="15">
        <v>76.5</v>
      </c>
      <c r="F13" s="18">
        <v>1</v>
      </c>
      <c r="G13" s="18">
        <v>1</v>
      </c>
      <c r="H13" s="19"/>
      <c r="I13" s="18">
        <v>14</v>
      </c>
      <c r="J13" s="23">
        <f t="shared" si="7"/>
        <v>157.1</v>
      </c>
      <c r="K13" s="15">
        <v>138.8</v>
      </c>
      <c r="L13" s="24">
        <v>18.3</v>
      </c>
      <c r="M13" s="30">
        <v>14</v>
      </c>
      <c r="N13" s="31">
        <f t="shared" si="5"/>
        <v>67.2</v>
      </c>
      <c r="O13" s="32"/>
      <c r="P13" s="33"/>
      <c r="Q13" s="30">
        <v>149</v>
      </c>
      <c r="R13" s="15">
        <f t="shared" si="6"/>
        <v>107.3</v>
      </c>
    </row>
    <row r="14" s="1" customFormat="true" ht="57" customHeight="true" spans="1:18">
      <c r="A14" s="14" t="s">
        <v>29</v>
      </c>
      <c r="B14" s="11">
        <f t="shared" si="3"/>
        <v>91</v>
      </c>
      <c r="C14" s="15">
        <f t="shared" si="4"/>
        <v>114.2</v>
      </c>
      <c r="D14" s="15">
        <v>42.2</v>
      </c>
      <c r="E14" s="15">
        <v>72</v>
      </c>
      <c r="F14" s="18">
        <v>1</v>
      </c>
      <c r="G14" s="18">
        <v>1</v>
      </c>
      <c r="H14" s="19"/>
      <c r="I14" s="18">
        <v>12</v>
      </c>
      <c r="J14" s="23">
        <f t="shared" si="7"/>
        <v>162.6</v>
      </c>
      <c r="K14" s="15">
        <v>143.6</v>
      </c>
      <c r="L14" s="24">
        <v>19</v>
      </c>
      <c r="M14" s="30">
        <v>12</v>
      </c>
      <c r="N14" s="31">
        <f t="shared" si="5"/>
        <v>57.6</v>
      </c>
      <c r="O14" s="32"/>
      <c r="P14" s="33"/>
      <c r="Q14" s="30">
        <v>171</v>
      </c>
      <c r="R14" s="15">
        <f t="shared" si="6"/>
        <v>123.1</v>
      </c>
    </row>
    <row r="15" s="1" customFormat="true" ht="57" customHeight="true" spans="1:18">
      <c r="A15" s="14" t="s">
        <v>30</v>
      </c>
      <c r="B15" s="11">
        <f t="shared" si="3"/>
        <v>78.5</v>
      </c>
      <c r="C15" s="15">
        <f t="shared" si="4"/>
        <v>104.5</v>
      </c>
      <c r="D15" s="15">
        <v>39.2</v>
      </c>
      <c r="E15" s="15">
        <v>65.3</v>
      </c>
      <c r="F15" s="18">
        <v>1</v>
      </c>
      <c r="G15" s="18">
        <v>1</v>
      </c>
      <c r="H15" s="19"/>
      <c r="I15" s="18">
        <v>9</v>
      </c>
      <c r="J15" s="23">
        <f t="shared" si="7"/>
        <v>112.8</v>
      </c>
      <c r="K15" s="15">
        <v>99.6</v>
      </c>
      <c r="L15" s="24">
        <v>13.2</v>
      </c>
      <c r="M15" s="30">
        <v>9</v>
      </c>
      <c r="N15" s="31">
        <f t="shared" si="5"/>
        <v>43.2</v>
      </c>
      <c r="O15" s="32"/>
      <c r="P15" s="33"/>
      <c r="Q15" s="30">
        <v>114</v>
      </c>
      <c r="R15" s="15">
        <f t="shared" si="6"/>
        <v>82.1</v>
      </c>
    </row>
    <row r="16" s="1" customFormat="true" ht="57" customHeight="true" spans="1:18">
      <c r="A16" s="14" t="s">
        <v>31</v>
      </c>
      <c r="B16" s="11">
        <f t="shared" si="3"/>
        <v>3.3</v>
      </c>
      <c r="C16" s="15">
        <f t="shared" si="4"/>
        <v>41.9</v>
      </c>
      <c r="D16" s="15">
        <v>41.9</v>
      </c>
      <c r="E16" s="15"/>
      <c r="F16" s="18">
        <v>1</v>
      </c>
      <c r="G16" s="18">
        <v>1</v>
      </c>
      <c r="H16" s="19"/>
      <c r="I16" s="18">
        <v>11</v>
      </c>
      <c r="J16" s="23">
        <f t="shared" si="7"/>
        <v>28.5</v>
      </c>
      <c r="K16" s="15">
        <v>25.2</v>
      </c>
      <c r="L16" s="24">
        <v>3.3</v>
      </c>
      <c r="M16" s="30">
        <v>11</v>
      </c>
      <c r="N16" s="31">
        <f>M16*6*0.2</f>
        <v>13.2</v>
      </c>
      <c r="O16" s="32"/>
      <c r="P16" s="31"/>
      <c r="Q16" s="30">
        <v>103</v>
      </c>
      <c r="R16" s="15">
        <f>ROUND(Q16*0.9*0.2,1)</f>
        <v>18.5</v>
      </c>
    </row>
    <row r="17" s="1" customFormat="true" ht="57" customHeight="true" spans="1:18">
      <c r="A17" s="14" t="s">
        <v>32</v>
      </c>
      <c r="B17" s="11">
        <f t="shared" si="3"/>
        <v>8.9</v>
      </c>
      <c r="C17" s="15">
        <f t="shared" si="4"/>
        <v>41.9</v>
      </c>
      <c r="D17" s="15">
        <v>41.9</v>
      </c>
      <c r="E17" s="15"/>
      <c r="F17" s="18">
        <v>1</v>
      </c>
      <c r="G17" s="18">
        <v>1</v>
      </c>
      <c r="H17" s="19"/>
      <c r="I17" s="18">
        <v>11</v>
      </c>
      <c r="J17" s="23">
        <f t="shared" si="7"/>
        <v>76</v>
      </c>
      <c r="K17" s="15">
        <v>67.1</v>
      </c>
      <c r="L17" s="24">
        <v>8.9</v>
      </c>
      <c r="M17" s="30">
        <v>12</v>
      </c>
      <c r="N17" s="31">
        <f>M17*6*0.2</f>
        <v>14.4</v>
      </c>
      <c r="O17" s="32">
        <v>133</v>
      </c>
      <c r="P17" s="31">
        <f>ROUND(O17*1.7*0.2,1)</f>
        <v>45.2</v>
      </c>
      <c r="Q17" s="30">
        <v>138</v>
      </c>
      <c r="R17" s="15">
        <f>ROUND(Q17*0.9*0.2,1)</f>
        <v>24.8</v>
      </c>
    </row>
    <row r="18" s="1" customFormat="true" ht="57" customHeight="true" spans="1:18">
      <c r="A18" s="14" t="s">
        <v>33</v>
      </c>
      <c r="B18" s="11">
        <f t="shared" si="3"/>
        <v>9.1</v>
      </c>
      <c r="C18" s="15">
        <f t="shared" si="4"/>
        <v>41.9</v>
      </c>
      <c r="D18" s="15">
        <v>41.9</v>
      </c>
      <c r="E18" s="15"/>
      <c r="F18" s="18">
        <v>1</v>
      </c>
      <c r="G18" s="18">
        <v>1</v>
      </c>
      <c r="H18" s="19"/>
      <c r="I18" s="18">
        <v>11</v>
      </c>
      <c r="J18" s="23">
        <f t="shared" si="7"/>
        <v>77.7</v>
      </c>
      <c r="K18" s="15">
        <v>68.6</v>
      </c>
      <c r="L18" s="24">
        <v>9.1</v>
      </c>
      <c r="M18" s="30">
        <v>11</v>
      </c>
      <c r="N18" s="31">
        <f>M18*6*0.2</f>
        <v>13.2</v>
      </c>
      <c r="O18" s="32">
        <v>151</v>
      </c>
      <c r="P18" s="31">
        <f>ROUND(O18*1.7*0.2,1)</f>
        <v>51.3</v>
      </c>
      <c r="Q18" s="30">
        <v>121</v>
      </c>
      <c r="R18" s="15">
        <f>ROUND(Q18*0.9*0.2,1)</f>
        <v>21.8</v>
      </c>
    </row>
    <row r="19" s="1" customFormat="true" ht="57" customHeight="true" spans="1:18">
      <c r="A19" s="14" t="s">
        <v>34</v>
      </c>
      <c r="B19" s="11">
        <f t="shared" si="3"/>
        <v>9.4</v>
      </c>
      <c r="C19" s="15">
        <f t="shared" si="4"/>
        <v>47.6</v>
      </c>
      <c r="D19" s="15">
        <v>47.6</v>
      </c>
      <c r="E19" s="15"/>
      <c r="F19" s="18">
        <v>1</v>
      </c>
      <c r="G19" s="18">
        <v>1</v>
      </c>
      <c r="H19" s="19"/>
      <c r="I19" s="18">
        <v>16</v>
      </c>
      <c r="J19" s="23">
        <f t="shared" si="7"/>
        <v>80.9</v>
      </c>
      <c r="K19" s="15">
        <v>71.5</v>
      </c>
      <c r="L19" s="24">
        <v>9.4</v>
      </c>
      <c r="M19" s="30">
        <v>17</v>
      </c>
      <c r="N19" s="31">
        <f>M19*6*0.2</f>
        <v>20.4</v>
      </c>
      <c r="O19" s="32">
        <v>121</v>
      </c>
      <c r="P19" s="31">
        <f>ROUND(O19*1.7*0.2,1)</f>
        <v>41.1</v>
      </c>
      <c r="Q19" s="30">
        <v>158</v>
      </c>
      <c r="R19" s="15">
        <f>ROUND(Q19*0.9*0.2,1)</f>
        <v>28.4</v>
      </c>
    </row>
    <row r="20" s="1" customFormat="true" ht="57" customHeight="true" spans="1:18">
      <c r="A20" s="14" t="s">
        <v>35</v>
      </c>
      <c r="B20" s="11">
        <f t="shared" si="3"/>
        <v>222.8</v>
      </c>
      <c r="C20" s="15">
        <f t="shared" si="4"/>
        <v>175.7</v>
      </c>
      <c r="D20" s="15">
        <v>65.4</v>
      </c>
      <c r="E20" s="15">
        <v>110.3</v>
      </c>
      <c r="F20" s="18">
        <v>1</v>
      </c>
      <c r="G20" s="18">
        <v>1</v>
      </c>
      <c r="H20" s="19"/>
      <c r="I20" s="18">
        <v>29</v>
      </c>
      <c r="J20" s="23">
        <f t="shared" si="7"/>
        <v>964.2</v>
      </c>
      <c r="K20" s="15">
        <v>851.7</v>
      </c>
      <c r="L20" s="24">
        <v>112.5</v>
      </c>
      <c r="M20" s="30">
        <v>30</v>
      </c>
      <c r="N20" s="31">
        <f>M20*6*0.8</f>
        <v>144</v>
      </c>
      <c r="O20" s="32">
        <v>622</v>
      </c>
      <c r="P20" s="31">
        <f>ROUND(O20*1.7*0.8,1)</f>
        <v>845.9</v>
      </c>
      <c r="Q20" s="30">
        <v>113</v>
      </c>
      <c r="R20" s="15">
        <f>ROUND(Q20*0.9*0.8,1)</f>
        <v>81.4</v>
      </c>
    </row>
    <row r="21" s="1" customFormat="true" ht="57" customHeight="true" spans="1:18">
      <c r="A21" s="14" t="s">
        <v>36</v>
      </c>
      <c r="B21" s="11">
        <f t="shared" si="3"/>
        <v>223.1</v>
      </c>
      <c r="C21" s="15">
        <f t="shared" si="4"/>
        <v>158.4</v>
      </c>
      <c r="D21" s="15">
        <v>59.4</v>
      </c>
      <c r="E21" s="15">
        <v>99</v>
      </c>
      <c r="F21" s="18">
        <v>1</v>
      </c>
      <c r="G21" s="18">
        <v>1</v>
      </c>
      <c r="H21" s="19"/>
      <c r="I21" s="18">
        <v>24</v>
      </c>
      <c r="J21" s="23">
        <f t="shared" si="7"/>
        <v>1064.4</v>
      </c>
      <c r="K21" s="15">
        <v>940.3</v>
      </c>
      <c r="L21" s="24">
        <v>124.1</v>
      </c>
      <c r="M21" s="30">
        <v>24</v>
      </c>
      <c r="N21" s="31">
        <f>M21*6*0.8</f>
        <v>115.2</v>
      </c>
      <c r="O21" s="32">
        <v>751</v>
      </c>
      <c r="P21" s="31">
        <f>ROUND(O21*1.7*0.8,1)</f>
        <v>1021.4</v>
      </c>
      <c r="Q21" s="30">
        <v>64</v>
      </c>
      <c r="R21" s="15">
        <f>ROUND(Q21*0.9*0.8,1)</f>
        <v>46.1</v>
      </c>
    </row>
    <row r="22" s="1" customFormat="true" ht="57" customHeight="true" spans="1:18">
      <c r="A22" s="14" t="s">
        <v>37</v>
      </c>
      <c r="B22" s="11">
        <f t="shared" si="3"/>
        <v>257.4</v>
      </c>
      <c r="C22" s="15">
        <f t="shared" si="4"/>
        <v>169.3</v>
      </c>
      <c r="D22" s="15">
        <v>63.5</v>
      </c>
      <c r="E22" s="15">
        <v>105.8</v>
      </c>
      <c r="F22" s="18">
        <v>1</v>
      </c>
      <c r="G22" s="18">
        <v>1</v>
      </c>
      <c r="H22" s="19"/>
      <c r="I22" s="18">
        <v>27</v>
      </c>
      <c r="J22" s="23">
        <f t="shared" si="7"/>
        <v>1299.6</v>
      </c>
      <c r="K22" s="15">
        <v>1148</v>
      </c>
      <c r="L22" s="24">
        <v>151.6</v>
      </c>
      <c r="M22" s="30">
        <v>27</v>
      </c>
      <c r="N22" s="31">
        <f>M22*6*0.8</f>
        <v>129.6</v>
      </c>
      <c r="O22" s="32">
        <v>949</v>
      </c>
      <c r="P22" s="31">
        <f>ROUND(O22*1.7*0.8,1)</f>
        <v>1290.6</v>
      </c>
      <c r="Q22" s="30">
        <v>33</v>
      </c>
      <c r="R22" s="15">
        <f>ROUND(Q22*0.9*0.8,1)</f>
        <v>23.8</v>
      </c>
    </row>
    <row r="23" s="1" customFormat="true" ht="57" customHeight="true" spans="1:18">
      <c r="A23" s="14" t="s">
        <v>38</v>
      </c>
      <c r="B23" s="11">
        <f t="shared" si="3"/>
        <v>127.9</v>
      </c>
      <c r="C23" s="15">
        <f t="shared" si="4"/>
        <v>126.1</v>
      </c>
      <c r="D23" s="15">
        <v>47.3</v>
      </c>
      <c r="E23" s="15">
        <v>78.8</v>
      </c>
      <c r="F23" s="18">
        <v>1</v>
      </c>
      <c r="G23" s="18">
        <v>1</v>
      </c>
      <c r="H23" s="19"/>
      <c r="I23" s="18">
        <v>15</v>
      </c>
      <c r="J23" s="23">
        <f t="shared" si="7"/>
        <v>421.2</v>
      </c>
      <c r="K23" s="15">
        <v>372.1</v>
      </c>
      <c r="L23" s="24">
        <v>49.1</v>
      </c>
      <c r="M23" s="30">
        <v>15</v>
      </c>
      <c r="N23" s="31">
        <f>M23*6*0.8</f>
        <v>72</v>
      </c>
      <c r="O23" s="32">
        <v>270</v>
      </c>
      <c r="P23" s="31">
        <f>ROUND(O23*1.7*0.8,1)</f>
        <v>367.2</v>
      </c>
      <c r="Q23" s="30">
        <v>40</v>
      </c>
      <c r="R23" s="15">
        <f>ROUND(Q23*0.9*0.8,1)</f>
        <v>28.8</v>
      </c>
    </row>
    <row r="24" s="1" customFormat="true" ht="57" customHeight="true" spans="1:18">
      <c r="A24" s="14" t="s">
        <v>39</v>
      </c>
      <c r="B24" s="11">
        <f t="shared" si="3"/>
        <v>157.2</v>
      </c>
      <c r="C24" s="15">
        <f t="shared" si="4"/>
        <v>144</v>
      </c>
      <c r="D24" s="15">
        <v>54</v>
      </c>
      <c r="E24" s="15">
        <v>90</v>
      </c>
      <c r="F24" s="18">
        <v>1</v>
      </c>
      <c r="G24" s="18">
        <v>1</v>
      </c>
      <c r="H24" s="19"/>
      <c r="I24" s="18">
        <v>20</v>
      </c>
      <c r="J24" s="23">
        <f t="shared" si="7"/>
        <v>576.5</v>
      </c>
      <c r="K24" s="15">
        <v>509.3</v>
      </c>
      <c r="L24" s="24">
        <v>67.2</v>
      </c>
      <c r="M24" s="30">
        <v>20</v>
      </c>
      <c r="N24" s="31">
        <f>M24*6*0.8</f>
        <v>96</v>
      </c>
      <c r="O24" s="32">
        <v>384</v>
      </c>
      <c r="P24" s="31">
        <f>ROUND(O24*1.7*0.8,1)</f>
        <v>522.2</v>
      </c>
      <c r="Q24" s="30">
        <v>31</v>
      </c>
      <c r="R24" s="15">
        <f>ROUND(Q24*0.9*0.8,1)</f>
        <v>22.3</v>
      </c>
    </row>
  </sheetData>
  <mergeCells count="12">
    <mergeCell ref="A2:R2"/>
    <mergeCell ref="Q3:R3"/>
    <mergeCell ref="C4:I4"/>
    <mergeCell ref="J4:R4"/>
    <mergeCell ref="A4:A7"/>
    <mergeCell ref="B4:B7"/>
    <mergeCell ref="M5:N6"/>
    <mergeCell ref="O5:P6"/>
    <mergeCell ref="Q5:R6"/>
    <mergeCell ref="C5:E6"/>
    <mergeCell ref="F5:I6"/>
    <mergeCell ref="J5:L6"/>
  </mergeCells>
  <printOptions horizontalCentered="true"/>
  <pageMargins left="0.708333333333333" right="0.708333333333333" top="0.747916666666667" bottom="0.747916666666667" header="0.314583333333333" footer="0.314583333333333"/>
  <pageSetup paperSize="9" scale="34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提前下达2025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白杨</dc:creator>
  <cp:lastModifiedBy>kylin</cp:lastModifiedBy>
  <dcterms:created xsi:type="dcterms:W3CDTF">2024-05-22T02:36:00Z</dcterms:created>
  <dcterms:modified xsi:type="dcterms:W3CDTF">2024-12-01T18:00:13Z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